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" sheetId="1" r:id="rId1"/>
    <sheet name="Cash" sheetId="2" r:id="rId2"/>
    <sheet name="Sources" sheetId="3" r:id="rId3"/>
  </sheets>
  <calcPr calcId="191029" calcMode="auto" fullCalcOnLoad="0" forceFullCalc="0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color rgb="FF1565C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364A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0" fontId="2" fillId="0" borderId="0" xfId="0" applyAlignment="1">
      <alignment vertical="top" wrapText="1"/>
    </xf>
    <xf numFmtId="4" fontId="0" fillId="0" borderId="0" xfId="0" applyNumberFormat="1"/>
    <xf numFmtId="10" fontId="0" fillId="0" borderId="0" xfId="0" applyNumberFormat="1"/>
    <xf numFmtId="4" fontId="2" fillId="0" borderId="0" xfId="0" applyNumberFormat="1"/>
    <xf numFmtId="10" fontId="2" fillId="0" borderId="0" xfId="0" applyNumberFormat="1"/>
    <xf numFmtId="14" fontId="2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Labor" displayName="Labor" ref="A12:I13" totalsRowShown="0">
  <autoFilter ref="A12:I13"/>
  <tableColumns count="9">
    <tableColumn id="1" name="ID"/>
    <tableColumn id="2" name="Billable hours"/>
    <tableColumn id="3" name="Cost hours"/>
    <tableColumn id="4" name="Bill rate"/>
    <tableColumn id="5" name="Cost rate"/>
    <tableColumn id="6" name="Revenue">
      <calculatedColumnFormula>IF(AND(A13="",B13="",C13="",D13="",E13=""),"",IF(OR(A13="",COUNTIF(Labor[ID],A13)&gt;1,COUNT(B13,D13)&lt;&gt;2,MIN(B13,D13)&lt;0),"",B13*D13))</calculatedColumnFormula>
    </tableColumn>
    <tableColumn id="7" name="Direct labor cost">
      <calculatedColumnFormula>IF(AND(A13="",B13="",C13="",D13="",E13=""),"",IF(OR(A13="",COUNTIF(Labor[ID],A13)&gt;1,COUNT(C13,E13)&lt;&gt;2,MIN(C13,E13)&lt;0),"",C13*E13))</calculatedColumnFormula>
    </tableColumn>
    <tableColumn id="8" name="Revenue missing">
      <calculatedColumnFormula>IF(AND(A13="",B13="",C13="",D13="",E13=""),0,IF(OR(A13="",COUNTIF(Labor[ID],A13)&gt;1,COUNT(B13,D13)&lt;&gt;2,MIN(B13,D13)&lt;0),1,0))</calculatedColumnFormula>
    </tableColumn>
    <tableColumn id="9" name="Cost missing">
      <calculatedColumnFormula>IF(AND(A13="",B13="",C13="",D13="",E13=""),0,IF(OR(A13="",COUNTIF(Labor[ID],A13)&gt;1,COUNT(C13,E13)&lt;&gt;2,MIN(C13,E13)&lt;0),1,0))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ashFlows" displayName="CashFlows" ref="A7:G9" totalsRowShown="0">
  <autoFilter ref="A7:G9"/>
  <tableColumns count="7">
    <tableColumn id="1" name="ID"/>
    <tableColumn id="2" name="Date"/>
    <tableColumn id="3" name="Receipt"/>
    <tableColumn id="4" name="Payment"/>
    <tableColumn id="5" name="Receipt missing">
      <calculatedColumnFormula>IF(AND(A8="",B8="",C8="",D8=""),0,IF(OR(A8="",COUNTIF(CashFlows[ID],A8)&gt;1,COUNT(B8,C8)&lt;&gt;2,C8&lt;0,B8&lt;$B$2),1,0))</calculatedColumnFormula>
    </tableColumn>
    <tableColumn id="6" name="Payment missing">
      <calculatedColumnFormula>IF(AND(A8="",B8="",C8="",D8=""),0,IF(OR(A8="",COUNTIF(CashFlows[ID],A8)&gt;1,COUNT(B8,D8)&lt;&gt;2,D8&lt;0,B8&lt;$B$2),1,0))</calculatedColumnFormula>
    </tableColumn>
    <tableColumn id="7" name="As of included">
      <calculatedColumnFormula>IF(AND(A8="",B8="",C8="",D8=""),0,IF(OR(NOT(ISNUMBER(B8)),B8&lt;=$B$4),1,0))</calculatedColumnFormula>
    </tableColumn>
  </tableColumns>
  <tableStyleInfo name="TableStyleMedium2" showFirstColumn="0" showLastColumn="0" showRowStripes="1" showColumnStripes="0"/>
</table>
</file>

<file path=xl/worksheets/_rels/sheet1.xml.rels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pane ySplit="1" topLeftCell="A2" activePane="bottomLeft" state="frozen"/>
    </sheetView>
  </sheetViews>
  <sheetFormatPr defaultRowHeight="24"/>
  <cols>
    <col min="1" max="1" width="44" customWidth="1"/>
    <col min="2" max="2" width="24" customWidth="1"/>
    <col min="3" max="3" width="36" customWidth="1"/>
    <col min="4" max="4" width="22" customWidth="1"/>
    <col min="5" max="5" width="22" customWidth="1"/>
    <col min="6" max="6" width="22" customWidth="1"/>
    <col min="7" max="7" width="20" customWidth="1"/>
    <col min="8" max="8" width="20" customWidth="1"/>
    <col min="9" max="9" width="20" customWidth="1"/>
  </cols>
  <sheetData>
    <row r="1" ht="30" customHeight="1">
      <c r="A1" s="1" t="inlineStr">
        <is>
          <t xml:space="preserve">Fictional contract economics</t>
        </is>
      </c>
    </row>
    <row r="2" ht="32" customHeight="1">
      <c r="A2" s="0" t="inlineStr">
        <is>
          <t xml:space="preserve">Scenario</t>
        </is>
      </c>
      <c r="B2" s="2" t="inlineStr">
        <is>
          <t xml:space="preserve">Baseline</t>
        </is>
      </c>
    </row>
    <row r="3" ht="32" customHeight="1">
      <c r="A3" s="0" t="inlineStr">
        <is>
          <t xml:space="preserve">Period start</t>
        </is>
      </c>
      <c r="B3" s="0" t="inlineStr">
        <is>
          <t xml:space="preserve">2027-01-01</t>
        </is>
      </c>
    </row>
    <row r="4" ht="32" customHeight="1">
      <c r="A4" s="0" t="inlineStr">
        <is>
          <t xml:space="preserve">Period end</t>
        </is>
      </c>
      <c r="B4" s="0" t="inlineStr">
        <is>
          <t xml:space="preserve">2027-12-31</t>
        </is>
      </c>
    </row>
    <row r="5" ht="32" customHeight="1">
      <c r="A5" s="0" t="inlineStr">
        <is>
          <t xml:space="preserve">Currency</t>
        </is>
      </c>
      <c r="B5" s="0" t="inlineStr">
        <is>
          <t xml:space="preserve">USD</t>
        </is>
      </c>
    </row>
    <row r="6" ht="32" customHeight="1">
      <c r="A6" s="0" t="inlineStr">
        <is>
          <t xml:space="preserve">Contract type</t>
        </is>
      </c>
      <c r="B6" s="2" t="inlineStr">
        <is>
          <t xml:space="preserve">T&amp;M</t>
        </is>
      </c>
    </row>
    <row r="7" ht="32" customHeight="1">
      <c r="A7" s="0" t="inlineStr">
        <is>
          <t xml:space="preserve">Revenue basis</t>
        </is>
      </c>
      <c r="B7" s="2" t="inlineStr">
        <is>
          <t xml:space="preserve">hours_times_rate</t>
        </is>
      </c>
    </row>
    <row r="8" ht="32" customHeight="1">
      <c r="A8" s="0" t="inlineStr">
        <is>
          <t xml:space="preserve">Fixed price</t>
        </is>
      </c>
      <c r="B8" s="5"/>
    </row>
    <row r="9" ht="32" customHeight="1">
      <c r="A9" s="0" t="inlineStr">
        <is>
          <t xml:space="preserve">Direct other cost</t>
        </is>
      </c>
      <c r="B9" s="5">
        <v>10000</v>
      </c>
    </row>
    <row r="10" ht="74" customHeight="1">
      <c r="A10" s="0" t="inlineStr">
        <is>
          <t xml:space="preserve">Edit blue inputs. All amounts cover the stated period. Indirect base: enter 1 to include a component or 0 to exclude it.</t>
        </is>
      </c>
    </row>
    <row r="11" ht="90" customHeight="1">
      <c r="A11" s="0" t="inlineStr">
        <is>
          <t xml:space="preserve">Billable hours determine revenue; cost hours determine expense. Formula cost hours follow billable hours; blue cost hours are separate. Empty rows are neutral.</t>
        </is>
      </c>
    </row>
    <row r="12" ht="42" customHeight="1">
      <c r="A12" s="1" t="inlineStr">
        <is>
          <t xml:space="preserve">ID</t>
        </is>
      </c>
      <c r="B12" s="1" t="inlineStr">
        <is>
          <t xml:space="preserve">Billable hours</t>
        </is>
      </c>
      <c r="C12" s="1" t="inlineStr">
        <is>
          <t xml:space="preserve">Cost hours</t>
        </is>
      </c>
      <c r="D12" s="1" t="inlineStr">
        <is>
          <t xml:space="preserve">Bill rate</t>
        </is>
      </c>
      <c r="E12" s="1" t="inlineStr">
        <is>
          <t xml:space="preserve">Cost rate</t>
        </is>
      </c>
      <c r="F12" s="1" t="inlineStr">
        <is>
          <t xml:space="preserve">Revenue</t>
        </is>
      </c>
      <c r="G12" s="1" t="inlineStr">
        <is>
          <t xml:space="preserve">Direct labor cost</t>
        </is>
      </c>
      <c r="H12" s="1" t="inlineStr">
        <is>
          <t xml:space="preserve">Revenue missing</t>
        </is>
      </c>
      <c r="I12" s="1" t="inlineStr">
        <is>
          <t xml:space="preserve">Cost missing</t>
        </is>
      </c>
    </row>
    <row r="13" ht="32" customHeight="1">
      <c r="A13" s="2" t="inlineStr">
        <is>
          <t xml:space="preserve">L1</t>
        </is>
      </c>
      <c r="B13" s="5">
        <v>1000</v>
      </c>
      <c r="C13" s="5">
        <v>1000</v>
      </c>
      <c r="D13" s="5">
        <v>100</v>
      </c>
      <c r="E13" s="5">
        <v>50</v>
      </c>
      <c r="F13" s="3">
        <f>IF(AND(A13="",B13="",C13="",D13="",E13=""),"",IF(OR(A13="",COUNTIF(Labor[ID],A13)&gt;1,COUNT(B13,D13)&lt;&gt;2,MIN(B13,D13)&lt;0),"",B13*D13))</f>
        <v>100000</v>
      </c>
      <c r="G13" s="3">
        <f>IF(AND(A13="",B13="",C13="",D13="",E13=""),"",IF(OR(A13="",COUNTIF(Labor[ID],A13)&gt;1,COUNT(C13,E13)&lt;&gt;2,MIN(C13,E13)&lt;0),"",C13*E13))</f>
        <v>50000</v>
      </c>
      <c r="H13" s="0">
        <f>IF(AND(A13="",B13="",C13="",D13="",E13=""),0,IF(OR(A13="",COUNTIF(Labor[ID],A13)&gt;1,COUNT(B13,D13)&lt;&gt;2,MIN(B13,D13)&lt;0),1,0))</f>
        <v>0</v>
      </c>
      <c r="I13" s="0">
        <f>IF(AND(A13="",B13="",C13="",D13="",E13=""),0,IF(OR(A13="",COUNTIF(Labor[ID],A13)&gt;1,COUNT(C13,E13)&lt;&gt;2,MIN(C13,E13)&lt;0),1,0))</f>
        <v>0</v>
      </c>
    </row>
    <row r="14" ht="32" customHeight="1"/>
    <row r="15" ht="42" customHeight="1">
      <c r="A15" s="1" t="inlineStr">
        <is>
          <t xml:space="preserve">Indirect cost</t>
        </is>
      </c>
      <c r="B15" s="1" t="inlineStr">
        <is>
          <t xml:space="preserve">Rate</t>
        </is>
      </c>
      <c r="C15" s="1" t="inlineStr">
        <is>
          <t xml:space="preserve">Selected base</t>
        </is>
      </c>
      <c r="D15" s="1" t="inlineStr">
        <is>
          <t xml:space="preserve">Base amount</t>
        </is>
      </c>
      <c r="E15" s="1" t="inlineStr">
        <is>
          <t xml:space="preserve">Cost</t>
        </is>
      </c>
      <c r="F15" s="1" t="inlineStr">
        <is>
          <t xml:space="preserve">Include direct_labor</t>
        </is>
      </c>
      <c r="G15" s="1" t="inlineStr">
        <is>
          <t xml:space="preserve">Include direct_other</t>
        </is>
      </c>
      <c r="H15" s="1" t="inlineStr">
        <is>
          <t xml:space="preserve">Include OH</t>
        </is>
      </c>
    </row>
    <row r="16" ht="32" customHeight="1">
      <c r="A16" s="0" t="inlineStr">
        <is>
          <t xml:space="preserve">Overhead</t>
        </is>
      </c>
      <c r="B16" s="6">
        <v>0.2</v>
      </c>
      <c r="C16" s="0" t="str">
        <f>IF(F16=1,"direct_labor; ","")&amp;IF(G16=1,"direct_other; ","")</f>
        <v>direct_labor; </v>
      </c>
      <c r="D16" s="3">
        <f>IF(OR(COUNT(F16,G16)&lt;&gt;2,SUM(F16,G16)=0,AND(F16&lt;&gt;0,F16&lt;&gt;1),AND(F16=1,NOT(ISNUMBER(B22))),AND(G16&lt;&gt;0,G16&lt;&gt;1),AND(G16=1,NOT(ISNUMBER(B9)))),"",IF(F16=1,B22,0)+IF(G16=1,B9,0))</f>
        <v>50000</v>
      </c>
      <c r="E16" s="3">
        <f>IF(OR(COUNT(B16,D16)&lt;&gt;2,B16&lt;0),"",B16*D16)</f>
        <v>10000.0</v>
      </c>
      <c r="F16" s="2">
        <v>1</v>
      </c>
      <c r="G16" s="2">
        <v>0</v>
      </c>
    </row>
    <row r="17" ht="42" customHeight="1">
      <c r="A17" s="0" t="inlineStr">
        <is>
          <t xml:space="preserve">G&amp;A</t>
        </is>
      </c>
      <c r="B17" s="6">
        <v>0.1</v>
      </c>
      <c r="C17" s="0" t="str">
        <f>IF(F17=1,"direct_labor; ","")&amp;IF(G17=1,"direct_other; ","")&amp;IF(H17=1,"OH; ","")</f>
        <v>direct_labor; direct_other; OH; </v>
      </c>
      <c r="D17" s="3">
        <f>IF(OR(COUNT(F17,G17,H17)&lt;&gt;3,SUM(F17,G17,H17)=0,AND(F17&lt;&gt;0,F17&lt;&gt;1),AND(F17=1,NOT(ISNUMBER(B22))),AND(G17&lt;&gt;0,G17&lt;&gt;1),AND(G17=1,NOT(ISNUMBER(B9))),AND(H17&lt;&gt;0,H17&lt;&gt;1),AND(H17=1,NOT(ISNUMBER(E16)))),"",IF(F17=1,B22,0)+IF(G17=1,B9,0)+IF(H17=1,E16,0))</f>
        <v>70000.0</v>
      </c>
      <c r="E17" s="3">
        <f>IF(OR(COUNT(B17,D17)&lt;&gt;2,B17&lt;0),"",B17*D17)</f>
        <v>7000.0</v>
      </c>
      <c r="F17" s="2">
        <v>1</v>
      </c>
      <c r="G17" s="2">
        <v>1</v>
      </c>
      <c r="H17" s="2">
        <v>1</v>
      </c>
    </row>
    <row r="18" ht="32" customHeight="1"/>
    <row r="19" ht="32" customHeight="1"/>
    <row r="20" ht="30" customHeight="1">
      <c r="A20" s="1" t="inlineStr">
        <is>
          <t xml:space="preserve">Contract results</t>
        </is>
      </c>
      <c r="B20" s="1" t="inlineStr">
        <is>
          <t xml:space="preserve">Value</t>
        </is>
      </c>
    </row>
    <row r="21" ht="32" customHeight="1">
      <c r="A21" s="0" t="inlineStr">
        <is>
          <t xml:space="preserve">Revenue</t>
        </is>
      </c>
      <c r="B21" s="3">
        <f>IF(AND(B6="FFP",B7="fixed_price"),IF(OR(COUNT(B8)&lt;&gt;1,B8&lt;0),"",B8),IF(AND(B6="T&amp;M",B7="hours_times_rate"),IF(SUM(Labor[Revenue missing])&gt;0,"",SUM(Labor[Revenue])),""))</f>
        <v>100000</v>
      </c>
    </row>
    <row r="22" ht="32" customHeight="1">
      <c r="A22" s="0" t="inlineStr">
        <is>
          <t xml:space="preserve">Direct labor cost</t>
        </is>
      </c>
      <c r="B22" s="3">
        <f>IF(SUM(Labor[Cost missing])&gt;0,"",SUM(Labor[Direct labor cost]))</f>
        <v>50000</v>
      </c>
    </row>
    <row r="23" ht="32" customHeight="1">
      <c r="A23" s="0" t="inlineStr">
        <is>
          <t xml:space="preserve">Known cost components</t>
        </is>
      </c>
      <c r="B23" s="3">
        <f>SUM(Labor[Direct labor cost],B9,E16,E17)</f>
        <v>77000.0</v>
      </c>
    </row>
    <row r="24" ht="32" customHeight="1">
      <c r="A24" s="0" t="inlineStr">
        <is>
          <t xml:space="preserve">Total cost</t>
        </is>
      </c>
      <c r="B24" s="3">
        <f>IF(OR(COUNT(B22,B9,E16,E17)&lt;&gt;4,COUNT(B9)&lt;&gt;1,B9&lt;0),"",SUM(B22,B9,E16,E17))</f>
        <v>77000.0</v>
      </c>
    </row>
    <row r="25" ht="32" customHeight="1">
      <c r="A25" s="0" t="inlineStr">
        <is>
          <t xml:space="preserve">Profit</t>
        </is>
      </c>
      <c r="B25" s="3">
        <f>IF(COUNT(B21,B24)&lt;&gt;2,"",B21-B24)</f>
        <v>23000.0</v>
      </c>
    </row>
    <row r="26" ht="32" customHeight="1">
      <c r="A26" s="0" t="inlineStr">
        <is>
          <t xml:space="preserve">Margin: profit / revenue</t>
        </is>
      </c>
      <c r="B26" s="4">
        <f>IF(OR(COUNT(B25,B21)&lt;&gt;2,B21=0),"",B25/B21)</f>
        <v>0.23</v>
      </c>
    </row>
    <row r="27" ht="32" customHeight="1">
      <c r="A27" s="0" t="inlineStr">
        <is>
          <t xml:space="preserve">Markup: profit / total cost</t>
        </is>
      </c>
      <c r="B27" s="4">
        <f>IF(OR(COUNT(B25,B24)&lt;&gt;2,B24=0),"",B25/B24)</f>
        <v>0.2987012987012987</v>
      </c>
    </row>
    <row r="28" ht="42" customHeight="1">
      <c r="A28" s="0" t="inlineStr">
        <is>
          <t xml:space="preserve">Input status</t>
        </is>
      </c>
      <c r="B28" s="0" t="str">
        <f>IF(COUNT(B21,B24)=2,"Economic inputs complete","Missing or invalid inputs: check selected revenue basis, labor hours/rates, direct other and indirect rates")</f>
        <v>Economic inputs complete</v>
      </c>
    </row>
    <row r="29" ht="32" customHeight="1">
      <c r="A29" s="0" t="inlineStr">
        <is>
          <t xml:space="preserve">Draft for review</t>
        </is>
      </c>
    </row>
    <row r="30" ht="32" customHeight="1">
      <c r="A30" s="0" t="inlineStr">
        <is>
          <t xml:space="preserve">Fictional synthetic example</t>
        </is>
      </c>
    </row>
    <row r="31" ht="106" customHeight="1">
      <c r="A31" s="0" t="inlineStr">
        <is>
          <t xml:space="preserve">Known cost components excludes unknown amounts. Cash receipts and payments appear separately on Cash. Each invocation models one alternative; do not add alternative scenarios together.</t>
        </is>
      </c>
    </row>
  </sheetData>
  <pageMargins left="0.3" right="0.3" top="0.5" bottom="0.5" header="0.2" footer="0.2"/>
  <pageSetup paperSize="9" orientation="landscape" fitToWidth="1" fitToHeight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workbookViewId="0">
      <pane ySplit="1" topLeftCell="A2" activePane="bottomLeft" state="frozen"/>
    </sheetView>
  </sheetViews>
  <sheetFormatPr defaultRowHeight="24"/>
  <cols>
    <col min="1" max="1" width="36" customWidth="1"/>
    <col min="2" max="2" width="25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 ht="30" customHeight="1">
      <c r="A1" s="1" t="inlineStr">
        <is>
          <t xml:space="preserve">Cash timing</t>
        </is>
      </c>
      <c r="B1" s="1" t="inlineStr">
        <is>
          <t xml:space="preserve">USD</t>
        </is>
      </c>
    </row>
    <row r="2" ht="32" customHeight="1">
      <c r="A2" s="0" t="inlineStr">
        <is>
          <t xml:space="preserve">Opening date</t>
        </is>
      </c>
      <c r="B2" s="7">
        <v>46388</v>
      </c>
    </row>
    <row r="3" ht="32" customHeight="1">
      <c r="A3" s="0" t="inlineStr">
        <is>
          <t xml:space="preserve">Opening cash</t>
        </is>
      </c>
      <c r="B3" s="5">
        <v>5000</v>
      </c>
    </row>
    <row r="4" ht="32" customHeight="1">
      <c r="A4" s="0" t="inlineStr">
        <is>
          <t xml:space="preserve">As-of date</t>
        </is>
      </c>
      <c r="B4" s="7">
        <v>46418</v>
      </c>
    </row>
    <row r="5" ht="42" customHeight="1">
      <c r="A5" s="0" t="inlineStr">
        <is>
          <t xml:space="preserve">Dates include cash movements on the stated date.</t>
        </is>
      </c>
    </row>
    <row r="6" ht="90" customHeight="1">
      <c r="A6" s="0" t="inlineStr">
        <is>
          <t xml:space="preserve">Enter Excel dates and actual or scenario cash flows. Opening cash is the balance before transactions on the opening date.</t>
        </is>
      </c>
    </row>
    <row r="7" ht="30" customHeight="1">
      <c r="A7" s="1" t="inlineStr">
        <is>
          <t xml:space="preserve">ID</t>
        </is>
      </c>
      <c r="B7" s="1" t="inlineStr">
        <is>
          <t xml:space="preserve">Date</t>
        </is>
      </c>
      <c r="C7" s="1" t="inlineStr">
        <is>
          <t xml:space="preserve">Receipt</t>
        </is>
      </c>
      <c r="D7" s="1" t="inlineStr">
        <is>
          <t xml:space="preserve">Payment</t>
        </is>
      </c>
      <c r="E7" s="1" t="inlineStr">
        <is>
          <t xml:space="preserve">Receipt missing</t>
        </is>
      </c>
      <c r="F7" s="1" t="inlineStr">
        <is>
          <t xml:space="preserve">Payment missing</t>
        </is>
      </c>
      <c r="G7" s="1" t="inlineStr">
        <is>
          <t xml:space="preserve">As of included</t>
        </is>
      </c>
    </row>
    <row r="8" ht="32" customHeight="1">
      <c r="A8" s="2" t="inlineStr">
        <is>
          <t xml:space="preserve">C1</t>
        </is>
      </c>
      <c r="B8" s="7">
        <v>46402</v>
      </c>
      <c r="C8" s="5">
        <v>0</v>
      </c>
      <c r="D8" s="5">
        <v>6000</v>
      </c>
      <c r="E8" s="0">
        <f>IF(AND(A8="",B8="",C8="",D8=""),0,IF(OR(A8="",COUNTIF(CashFlows[ID],A8)&gt;1,COUNT(B8,C8)&lt;&gt;2,C8&lt;0,B8&lt;$B$2),1,0))</f>
        <v>0</v>
      </c>
      <c r="F8" s="0">
        <f>IF(AND(A8="",B8="",C8="",D8=""),0,IF(OR(A8="",COUNTIF(CashFlows[ID],A8)&gt;1,COUNT(B8,D8)&lt;&gt;2,D8&lt;0,B8&lt;$B$2),1,0))</f>
        <v>0</v>
      </c>
      <c r="G8" s="0">
        <f>IF(AND(A8="",B8="",C8="",D8=""),0,IF(OR(NOT(ISNUMBER(B8)),B8&lt;=$B$4),1,0))</f>
        <v>1</v>
      </c>
    </row>
    <row r="9" ht="32" customHeight="1">
      <c r="A9" s="2" t="inlineStr">
        <is>
          <t xml:space="preserve">C2</t>
        </is>
      </c>
      <c r="B9" s="7">
        <v>46433</v>
      </c>
      <c r="C9" s="5">
        <v>10000</v>
      </c>
      <c r="D9" s="5">
        <v>0</v>
      </c>
      <c r="E9" s="0">
        <f>IF(AND(A9="",B9="",C9="",D9=""),0,IF(OR(A9="",COUNTIF(CashFlows[ID],A9)&gt;1,COUNT(B9,C9)&lt;&gt;2,C9&lt;0,B9&lt;$B$2),1,0))</f>
        <v>0</v>
      </c>
      <c r="F9" s="0">
        <f>IF(AND(A9="",B9="",C9="",D9=""),0,IF(OR(A9="",COUNTIF(CashFlows[ID],A9)&gt;1,COUNT(B9,D9)&lt;&gt;2,D9&lt;0,B9&lt;$B$2),1,0))</f>
        <v>0</v>
      </c>
      <c r="G9" s="0">
        <f>IF(AND(A9="",B9="",C9="",D9=""),0,IF(OR(NOT(ISNUMBER(B9)),B9&lt;=$B$4),1,0))</f>
        <v>0</v>
      </c>
    </row>
    <row r="10" ht="32" customHeight="1"/>
    <row r="11" ht="30" customHeight="1">
      <c r="A11" s="1" t="inlineStr">
        <is>
          <t xml:space="preserve">Cash results</t>
        </is>
      </c>
      <c r="B11" s="1" t="inlineStr">
        <is>
          <t xml:space="preserve">Value</t>
        </is>
      </c>
    </row>
    <row r="12" ht="32" customHeight="1">
      <c r="A12" s="0" t="inlineStr">
        <is>
          <t xml:space="preserve">Receipts through as-of</t>
        </is>
      </c>
      <c r="B12" s="3">
        <f>IF(OR(COUNT(B2,B4)&lt;&gt;2,B4&lt;B2,SUMPRODUCT(CashFlows[Receipt missing],CashFlows[As of included])&gt;0),"",SUMIFS(CashFlows[Receipt],CashFlows[As of included],1))</f>
        <v>0</v>
      </c>
    </row>
    <row r="13" ht="32" customHeight="1">
      <c r="A13" s="0" t="inlineStr">
        <is>
          <t xml:space="preserve">Payments through as-of</t>
        </is>
      </c>
      <c r="B13" s="3">
        <f>IF(OR(COUNT(B2,B4)&lt;&gt;2,B4&lt;B2,SUMPRODUCT(CashFlows[Payment missing],CashFlows[As of included])&gt;0),"",SUMIFS(CashFlows[Payment],CashFlows[As of included],1))</f>
        <v>6000</v>
      </c>
    </row>
    <row r="14" ht="32" customHeight="1">
      <c r="A14" s="0" t="inlineStr">
        <is>
          <t xml:space="preserve">Closing cash</t>
        </is>
      </c>
      <c r="B14" s="3">
        <f>IF(COUNT(B3,B12:B13)&lt;&gt;3,"",B3+B12-B13)</f>
        <v>-1000</v>
      </c>
    </row>
  </sheetData>
  <pageMargins left="0.3" right="0.3" top="0.5" bottom="0.5" header="0.2" footer="0.2"/>
  <pageSetup paperSize="9" orientation="landscape" fitToWidth="1" fitToHeight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"/>
  <sheetViews>
    <sheetView workbookViewId="0">
      <pane ySplit="1" topLeftCell="A2" activePane="bottomLeft" state="frozen"/>
    </sheetView>
  </sheetViews>
  <sheetFormatPr defaultRowHeight="24"/>
  <cols>
    <col min="1" max="1" width="18" customWidth="1"/>
    <col min="2" max="2" width="40" customWidth="1"/>
    <col min="3" max="3" width="30" customWidth="1"/>
    <col min="4" max="4" width="90" customWidth="1"/>
  </cols>
  <sheetData>
    <row r="1" ht="30" customHeight="1">
      <c r="A1" s="1" t="inlineStr">
        <is>
          <t xml:space="preserve">Source ID</t>
        </is>
      </c>
      <c r="B1" s="1" t="inlineStr">
        <is>
          <t xml:space="preserve">Source document</t>
        </is>
      </c>
      <c r="C1" s="1" t="inlineStr">
        <is>
          <t xml:space="preserve">Location</t>
        </is>
      </c>
      <c r="D1" s="1" t="inlineStr">
        <is>
          <t xml:space="preserve">Passage</t>
        </is>
      </c>
    </row>
    <row r="2" ht="32" customHeight="1">
      <c r="A2" s="0" t="inlineStr">
        <is>
          <t xml:space="preserve">S1</t>
        </is>
      </c>
      <c r="B2" s="0" t="inlineStr">
        <is>
          <t xml:space="preserve">Fictional synthetic source</t>
        </is>
      </c>
      <c r="C2" s="0" t="inlineStr">
        <is>
          <t xml:space="preserve">Section 1</t>
        </is>
      </c>
      <c r="D2" s="0" t="inlineStr">
        <is>
          <t xml:space="preserve">1000 hours at a bill rate of 100 and direct cost rate of 50.</t>
        </is>
      </c>
    </row>
    <row r="3" ht="32" customHeight="1">
      <c r="A3" s="0" t="inlineStr">
        <is>
          <t xml:space="preserve">S1</t>
        </is>
      </c>
      <c r="B3" s="0" t="inlineStr">
        <is>
          <t xml:space="preserve">Fictional synthetic source</t>
        </is>
      </c>
      <c r="C3" s="0" t="inlineStr">
        <is>
          <t xml:space="preserve">Section 1</t>
        </is>
      </c>
      <c r="D3" s="0" t="inlineStr">
        <is>
          <t xml:space="preserve">Overhead is 20 percent of direct labor.</t>
        </is>
      </c>
    </row>
    <row r="4" ht="32" customHeight="1">
      <c r="A4" s="0" t="inlineStr">
        <is>
          <t xml:space="preserve">S1</t>
        </is>
      </c>
      <c r="B4" s="0" t="inlineStr">
        <is>
          <t xml:space="preserve">Fictional synthetic source</t>
        </is>
      </c>
      <c r="C4" s="0" t="inlineStr">
        <is>
          <t xml:space="preserve">Section 1</t>
        </is>
      </c>
      <c r="D4" s="0" t="inlineStr">
        <is>
          <t xml:space="preserve">G&amp;A is 10 percent of direct labor, direct other, and overhead.</t>
        </is>
      </c>
    </row>
    <row r="5" ht="42" customHeight="1">
      <c r="A5" s="0" t="inlineStr">
        <is>
          <t xml:space="preserve">S1</t>
        </is>
      </c>
      <c r="B5" s="0" t="inlineStr">
        <is>
          <t xml:space="preserve">Fictional synthetic source</t>
        </is>
      </c>
      <c r="C5" s="0" t="inlineStr">
        <is>
          <t xml:space="preserve">Section 1</t>
        </is>
      </c>
      <c r="D5" s="0" t="inlineStr">
        <is>
          <t xml:space="preserve">Synthetic annual contract scenario: direct other cost 10000; cash starts at 5000.</t>
        </is>
      </c>
    </row>
    <row r="6" ht="32" customHeight="1">
      <c r="A6" s="0" t="inlineStr">
        <is>
          <t xml:space="preserve">S1</t>
        </is>
      </c>
      <c r="B6" s="0" t="inlineStr">
        <is>
          <t xml:space="preserve">Fictional synthetic source</t>
        </is>
      </c>
      <c r="C6" s="0" t="inlineStr">
        <is>
          <t xml:space="preserve">Section 1</t>
        </is>
      </c>
      <c r="D6" s="0" t="inlineStr">
        <is>
          <t xml:space="preserve">January 15 payment of 6000.</t>
        </is>
      </c>
    </row>
    <row r="7" ht="32" customHeight="1">
      <c r="A7" s="0" t="inlineStr">
        <is>
          <t xml:space="preserve">S1</t>
        </is>
      </c>
      <c r="B7" s="0" t="inlineStr">
        <is>
          <t xml:space="preserve">Fictional synthetic source</t>
        </is>
      </c>
      <c r="C7" s="0" t="inlineStr">
        <is>
          <t xml:space="preserve">Section 1</t>
        </is>
      </c>
      <c r="D7" s="0" t="inlineStr">
        <is>
          <t xml:space="preserve">February 15 receipt of 10000.</t>
        </is>
      </c>
    </row>
  </sheetData>
  <pageMargins left="0.3" right="0.3" top="0.5" bottom="0.5" header="0.2" footer="0.2"/>
  <pageSetup paperSize="9" orientation="landscape" fitToWidth="1" fitToHeight="0"/>
</worksheet>
</file>